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tterst\Documents\All things Colony\Marketing\COM3000\"/>
    </mc:Choice>
  </mc:AlternateContent>
  <xr:revisionPtr revIDLastSave="0" documentId="8_{DB84B1C9-888E-4874-83BE-C3F731C9A028}" xr6:coauthVersionLast="37" xr6:coauthVersionMax="37" xr10:uidLastSave="{00000000-0000-0000-0000-000000000000}"/>
  <bookViews>
    <workbookView xWindow="0" yWindow="0" windowWidth="28800" windowHeight="12810" xr2:uid="{00000000-000D-0000-FFFF-FFFF00000000}"/>
  </bookViews>
  <sheets>
    <sheet name="COM3000 Config Tool" sheetId="1" r:id="rId1"/>
    <sheet name="Model Description" sheetId="3" r:id="rId2"/>
    <sheet name="Sheet1" sheetId="2" state="hidden" r:id="rId3"/>
  </sheets>
  <definedNames>
    <definedName name="_xlnm.Print_Area" localSheetId="0">'COM3000 Config Tool'!$B$2:$J$30</definedName>
  </definedNames>
  <calcPr calcId="179020"/>
</workbook>
</file>

<file path=xl/calcChain.xml><?xml version="1.0" encoding="utf-8"?>
<calcChain xmlns="http://schemas.openxmlformats.org/spreadsheetml/2006/main">
  <c r="C19" i="1" l="1"/>
  <c r="C20" i="1"/>
  <c r="I19" i="1"/>
  <c r="C15" i="1"/>
  <c r="C16" i="1"/>
  <c r="C17" i="1"/>
  <c r="I17" i="1"/>
  <c r="C22" i="1"/>
  <c r="E7" i="1"/>
  <c r="C18" i="1"/>
  <c r="E9" i="1"/>
  <c r="I20" i="1"/>
  <c r="I18" i="1"/>
  <c r="E8" i="1"/>
</calcChain>
</file>

<file path=xl/sharedStrings.xml><?xml version="1.0" encoding="utf-8"?>
<sst xmlns="http://schemas.openxmlformats.org/spreadsheetml/2006/main" count="51" uniqueCount="50">
  <si>
    <t>COM3000 Configuration Tool</t>
  </si>
  <si>
    <t>Required Channels</t>
  </si>
  <si>
    <t>Spare Channels</t>
  </si>
  <si>
    <t xml:space="preserve">HD  Channels   </t>
  </si>
  <si>
    <t>(up to 23 HD per Card)</t>
  </si>
  <si>
    <t xml:space="preserve">SD   </t>
  </si>
  <si>
    <t>(8 SD per Card)</t>
  </si>
  <si>
    <t xml:space="preserve">Analog (NTSC-8)   </t>
  </si>
  <si>
    <t xml:space="preserve">  (8 Analog Chs per device)</t>
  </si>
  <si>
    <t xml:space="preserve">HD Channels per QAM Carrier (2 or 3)   </t>
  </si>
  <si>
    <t>Qty</t>
  </si>
  <si>
    <t>Needed</t>
  </si>
  <si>
    <t>Notes</t>
  </si>
  <si>
    <t>COM51 Receiver Blades</t>
  </si>
  <si>
    <t>Initial 8 HD channels per COM51</t>
  </si>
  <si>
    <t>SWCOM51 Tuner Upgrades</t>
  </si>
  <si>
    <t>Single Tuner upgrade</t>
  </si>
  <si>
    <t>COM400 Chassis</t>
  </si>
  <si>
    <t>6 blades per chassis</t>
  </si>
  <si>
    <t>Spare slots=</t>
  </si>
  <si>
    <t>NTSC-8 Analog Modulater</t>
  </si>
  <si>
    <t>8 channels per device</t>
  </si>
  <si>
    <t>Spare channels =</t>
  </si>
  <si>
    <t>QAM20 Edge QAM</t>
  </si>
  <si>
    <t>Initial 16 carriers per QAM20</t>
  </si>
  <si>
    <t>Spare QAM carriers=</t>
  </si>
  <si>
    <t>SWQAM2 2 Carrier Licenses Upgrade</t>
  </si>
  <si>
    <t>2 carriers per license</t>
  </si>
  <si>
    <t>Future 2xLicences=</t>
  </si>
  <si>
    <t>* Number of DSWM30 Needed</t>
  </si>
  <si>
    <t>1 DSWM30 needed for each Card</t>
  </si>
  <si>
    <t>Total Cost for Technicolor Equipment</t>
  </si>
  <si>
    <t>Output from Tool</t>
  </si>
  <si>
    <t xml:space="preserve"> Adjustable</t>
  </si>
  <si>
    <t>Channel Input</t>
  </si>
  <si>
    <t>Technicolor COM3000 Models</t>
  </si>
  <si>
    <t>Description</t>
  </si>
  <si>
    <t>COM400</t>
  </si>
  <si>
    <t>3 RU Chassis with 6 slots for Receiver cards &amp; two for QAM20</t>
  </si>
  <si>
    <t>QAM20</t>
  </si>
  <si>
    <t>16 carrier Edge QAM upgradable to  a total of 48 carriers</t>
  </si>
  <si>
    <t>SWQAM2</t>
  </si>
  <si>
    <t>Software Key</t>
  </si>
  <si>
    <t>Software key to activate 2 QAM carriers on QAM20, Max 16 keys per device</t>
  </si>
  <si>
    <t>COM51</t>
  </si>
  <si>
    <t xml:space="preserve">8 channel HD Pro:Idiom receiver card for reception of DIRECTV HD Programs.  Upgradeable to 23 channels using SWCOM51 tuner licenses  </t>
  </si>
  <si>
    <t>SWCOM51</t>
  </si>
  <si>
    <t>Software key to activate 1 tuner on a COM51, Max 15 per device</t>
  </si>
  <si>
    <t>NTSC-8</t>
  </si>
  <si>
    <t>One RU 8 channel  NTSC (analog) air to IP receiver for COM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</si>
</sst>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2" tint="-0.89999084444715716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8"/>
      <color theme="0"/>
      <name val="Cambria"/>
      <family val="1"/>
    </font>
    <font>
      <b/>
      <sz val="18"/>
      <color theme="1"/>
      <name val="Cambria"/>
      <family val="1"/>
    </font>
    <font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0" borderId="0" xfId="1" applyNumberFormat="1" applyFont="1" applyProtection="1">
      <protection hidden="1"/>
    </xf>
    <xf numFmtId="0" fontId="3" fillId="0" borderId="0" xfId="0" applyFont="1" applyProtection="1">
      <protection hidden="1"/>
    </xf>
    <xf numFmtId="164" fontId="1" fillId="0" borderId="0" xfId="1" applyNumberFormat="1" applyProtection="1">
      <protection hidden="1"/>
    </xf>
    <xf numFmtId="0" fontId="2" fillId="0" borderId="1" xfId="0" applyFont="1" applyBorder="1" applyProtection="1">
      <protection hidden="1"/>
    </xf>
    <xf numFmtId="164" fontId="0" fillId="0" borderId="1" xfId="1" applyNumberFormat="1" applyFont="1" applyBorder="1" applyProtection="1">
      <protection hidden="1"/>
    </xf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2" fillId="0" borderId="3" xfId="0" applyFont="1" applyBorder="1" applyProtection="1">
      <protection hidden="1"/>
    </xf>
    <xf numFmtId="164" fontId="0" fillId="0" borderId="3" xfId="1" applyNumberFormat="1" applyFont="1" applyBorder="1" applyProtection="1">
      <protection hidden="1"/>
    </xf>
    <xf numFmtId="0" fontId="10" fillId="0" borderId="2" xfId="0" applyFont="1" applyBorder="1" applyProtection="1">
      <protection hidden="1"/>
    </xf>
    <xf numFmtId="164" fontId="7" fillId="0" borderId="2" xfId="1" applyNumberFormat="1" applyFont="1" applyBorder="1" applyProtection="1">
      <protection hidden="1"/>
    </xf>
    <xf numFmtId="0" fontId="2" fillId="5" borderId="0" xfId="0" applyFont="1" applyFill="1" applyProtection="1">
      <protection hidden="1"/>
    </xf>
    <xf numFmtId="1" fontId="11" fillId="5" borderId="0" xfId="1" applyNumberFormat="1" applyFont="1" applyFill="1" applyAlignment="1" applyProtection="1">
      <alignment horizontal="center"/>
      <protection hidden="1"/>
    </xf>
    <xf numFmtId="164" fontId="0" fillId="5" borderId="0" xfId="1" applyNumberFormat="1" applyFont="1" applyFill="1" applyProtection="1">
      <protection hidden="1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right"/>
    </xf>
    <xf numFmtId="0" fontId="8" fillId="5" borderId="0" xfId="0" applyFont="1" applyFill="1" applyAlignment="1" applyProtection="1">
      <alignment horizontal="center"/>
      <protection locked="0"/>
    </xf>
    <xf numFmtId="0" fontId="7" fillId="5" borderId="0" xfId="0" applyFont="1" applyFill="1"/>
    <xf numFmtId="0" fontId="8" fillId="3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center"/>
    </xf>
    <xf numFmtId="1" fontId="11" fillId="4" borderId="7" xfId="1" applyNumberFormat="1" applyFont="1" applyFill="1" applyBorder="1" applyAlignment="1" applyProtection="1">
      <alignment horizontal="center"/>
      <protection hidden="1"/>
    </xf>
    <xf numFmtId="1" fontId="11" fillId="4" borderId="8" xfId="1" applyNumberFormat="1" applyFont="1" applyFill="1" applyBorder="1" applyAlignment="1" applyProtection="1">
      <alignment horizontal="center"/>
      <protection hidden="1"/>
    </xf>
    <xf numFmtId="1" fontId="13" fillId="4" borderId="4" xfId="1" applyNumberFormat="1" applyFont="1" applyFill="1" applyBorder="1" applyAlignment="1" applyProtection="1">
      <alignment horizontal="center"/>
      <protection hidden="1"/>
    </xf>
    <xf numFmtId="164" fontId="6" fillId="4" borderId="4" xfId="1" applyNumberFormat="1" applyFont="1" applyFill="1" applyBorder="1" applyAlignment="1" applyProtection="1">
      <alignment horizontal="center"/>
      <protection hidden="1"/>
    </xf>
    <xf numFmtId="164" fontId="9" fillId="2" borderId="4" xfId="1" applyNumberFormat="1" applyFont="1" applyFill="1" applyBorder="1" applyAlignment="1" applyProtection="1">
      <alignment horizontal="center"/>
      <protection locked="0" hidden="1"/>
    </xf>
    <xf numFmtId="0" fontId="10" fillId="4" borderId="5" xfId="0" applyFont="1" applyFill="1" applyBorder="1" applyAlignment="1" applyProtection="1">
      <alignment horizontal="center"/>
      <protection hidden="1"/>
    </xf>
    <xf numFmtId="0" fontId="10" fillId="4" borderId="6" xfId="0" applyFont="1" applyFill="1" applyBorder="1" applyAlignment="1" applyProtection="1">
      <alignment horizontal="center"/>
      <protection hidden="1"/>
    </xf>
    <xf numFmtId="0" fontId="10" fillId="4" borderId="8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top"/>
    </xf>
    <xf numFmtId="0" fontId="14" fillId="6" borderId="4" xfId="0" applyFont="1" applyFill="1" applyBorder="1" applyAlignment="1" applyProtection="1">
      <alignment horizontal="center"/>
      <protection locked="0"/>
    </xf>
    <xf numFmtId="0" fontId="15" fillId="7" borderId="1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11" fillId="4" borderId="14" xfId="1" applyNumberFormat="1" applyFont="1" applyFill="1" applyBorder="1" applyAlignment="1" applyProtection="1">
      <alignment horizontal="center"/>
      <protection hidden="1"/>
    </xf>
    <xf numFmtId="1" fontId="11" fillId="4" borderId="15" xfId="1" applyNumberFormat="1" applyFont="1" applyFill="1" applyBorder="1" applyAlignment="1" applyProtection="1">
      <alignment horizontal="center"/>
      <protection hidden="1"/>
    </xf>
    <xf numFmtId="1" fontId="10" fillId="4" borderId="7" xfId="0" applyNumberFormat="1" applyFont="1" applyFill="1" applyBorder="1" applyAlignment="1" applyProtection="1">
      <alignment horizontal="center"/>
      <protection hidden="1"/>
    </xf>
    <xf numFmtId="0" fontId="18" fillId="0" borderId="3" xfId="0" applyFont="1" applyBorder="1" applyProtection="1">
      <protection hidden="1"/>
    </xf>
    <xf numFmtId="0" fontId="19" fillId="0" borderId="0" xfId="0" applyFont="1"/>
    <xf numFmtId="0" fontId="18" fillId="0" borderId="1" xfId="0" applyFont="1" applyBorder="1" applyProtection="1">
      <protection hidden="1"/>
    </xf>
    <xf numFmtId="0" fontId="18" fillId="5" borderId="0" xfId="0" applyFont="1" applyFill="1" applyProtection="1">
      <protection hidden="1"/>
    </xf>
    <xf numFmtId="0" fontId="19" fillId="5" borderId="0" xfId="0" applyFont="1" applyFill="1"/>
    <xf numFmtId="0" fontId="18" fillId="0" borderId="2" xfId="0" applyFont="1" applyBorder="1" applyProtection="1">
      <protection hidden="1"/>
    </xf>
    <xf numFmtId="1" fontId="18" fillId="5" borderId="0" xfId="0" applyNumberFormat="1" applyFont="1" applyFill="1" applyProtection="1">
      <protection hidden="1"/>
    </xf>
    <xf numFmtId="0" fontId="18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5" fillId="7" borderId="9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550665</xdr:colOff>
      <xdr:row>1</xdr:row>
      <xdr:rowOff>81856</xdr:rowOff>
    </xdr:from>
    <xdr:to>
      <xdr:col>1</xdr:col>
      <xdr:colOff>1897559</xdr:colOff>
      <xdr:row>4</xdr:row>
      <xdr:rowOff>45302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F7F1C7-4C86-4240-A65F-AAF46CC02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790" y="156270"/>
          <a:ext cx="1346894" cy="737352"/>
        </a:xfrm>
        <a:prstGeom prst="rect">
          <a:avLst/>
        </a:prstGeom>
      </xdr:spPr>
    </xdr:pic>
    <xdr:clientData/>
  </xdr:twoCellAnchor>
  <xdr:twoCellAnchor editAs="oneCell">
    <xdr:from>
      <xdr:col>6</xdr:col>
      <xdr:colOff>200919</xdr:colOff>
      <xdr:row>2</xdr:row>
      <xdr:rowOff>44648</xdr:rowOff>
    </xdr:from>
    <xdr:to>
      <xdr:col>11</xdr:col>
      <xdr:colOff>59531</xdr:colOff>
      <xdr:row>5</xdr:row>
      <xdr:rowOff>233202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3E5968D-71FE-49DD-BCA8-E909B53338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28" t="25746" r="10407" b="24650"/>
        <a:stretch/>
      </xdr:blipFill>
      <xdr:spPr>
        <a:xfrm>
          <a:off x="5008067" y="506015"/>
          <a:ext cx="1919882" cy="768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2809876</xdr:colOff>
      <xdr:row>4</xdr:row>
      <xdr:rowOff>171450</xdr:rowOff>
    </xdr:from>
    <xdr:to>
      <xdr:col>2</xdr:col>
      <xdr:colOff>3295992</xdr:colOff>
      <xdr:row>4</xdr:row>
      <xdr:rowOff>409242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F547A85-3C46-404B-9855-A5E91A082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26572">
          <a:off x="4391026" y="2000250"/>
          <a:ext cx="486116" cy="237792"/>
        </a:xfrm>
        <a:prstGeom prst="rect">
          <a:avLst/>
        </a:prstGeom>
      </xdr:spPr>
    </xdr:pic>
    <xdr:clientData/>
  </xdr:twoCellAnchor>
  <xdr:oneCellAnchor>
    <xdr:from>
      <xdr:col>2</xdr:col>
      <xdr:colOff>2809876</xdr:colOff>
      <xdr:row>6</xdr:row>
      <xdr:rowOff>171450</xdr:rowOff>
    </xdr:from>
    <xdr:ext cx="486116" cy="237792"/>
    <xdr:pic>
      <xdr:nvPicPr>
        <xdr:cNvPr id="11" name="Picture 10">
          <a:extLst>
            <a:ext uri="{FF2B5EF4-FFF2-40B4-BE49-F238E27FC236}">
              <a16:creationId xmlns:a16="http://schemas.microsoft.com/office/drawing/2014/main" id="{F6AA6D86-D1C1-4A17-A620-36F40997F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26572">
          <a:off x="4391026" y="3886200"/>
          <a:ext cx="486116" cy="237792"/>
        </a:xfrm>
        <a:prstGeom prst="rect">
          <a:avLst/>
        </a:prstGeom>
      </xdr:spPr>
    </xdr:pic>
    <xdr:clientData/>
  </xdr:oneCellAnchor>
  <xdr:twoCellAnchor editAs="oneCell">
    <xdr:from>
      <xdr:col>2</xdr:col>
      <xdr:colOff>757315</xdr:colOff>
      <xdr:row>2</xdr:row>
      <xdr:rowOff>40229</xdr:rowOff>
    </xdr:from>
    <xdr:to>
      <xdr:col>2</xdr:col>
      <xdr:colOff>2787232</xdr:colOff>
      <xdr:row>2</xdr:row>
      <xdr:rowOff>597461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9DF0C52-0D71-45E6-BCBA-D9FEC5F62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8465" y="611729"/>
          <a:ext cx="2029917" cy="557232"/>
        </a:xfrm>
        <a:prstGeom prst="rect">
          <a:avLst/>
        </a:prstGeom>
      </xdr:spPr>
    </xdr:pic>
    <xdr:clientData/>
  </xdr:twoCellAnchor>
  <xdr:twoCellAnchor editAs="oneCell">
    <xdr:from>
      <xdr:col>2</xdr:col>
      <xdr:colOff>1194529</xdr:colOff>
      <xdr:row>3</xdr:row>
      <xdr:rowOff>54652</xdr:rowOff>
    </xdr:from>
    <xdr:to>
      <xdr:col>2</xdr:col>
      <xdr:colOff>2174712</xdr:colOff>
      <xdr:row>3</xdr:row>
      <xdr:rowOff>566161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A227C0C-A416-4FCE-AA40-7A9C1BE03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75679" y="1254802"/>
          <a:ext cx="980183" cy="511509"/>
        </a:xfrm>
        <a:prstGeom prst="rect">
          <a:avLst/>
        </a:prstGeom>
      </xdr:spPr>
    </xdr:pic>
    <xdr:clientData/>
  </xdr:twoCellAnchor>
  <xdr:twoCellAnchor editAs="oneCell">
    <xdr:from>
      <xdr:col>2</xdr:col>
      <xdr:colOff>1163299</xdr:colOff>
      <xdr:row>5</xdr:row>
      <xdr:rowOff>83999</xdr:rowOff>
    </xdr:from>
    <xdr:to>
      <xdr:col>2</xdr:col>
      <xdr:colOff>2178258</xdr:colOff>
      <xdr:row>5</xdr:row>
      <xdr:rowOff>1229284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9ED3050-03D2-4B38-9D56-3A5DE031E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44449" y="2541449"/>
          <a:ext cx="1014959" cy="1145285"/>
        </a:xfrm>
        <a:prstGeom prst="rect">
          <a:avLst/>
        </a:prstGeom>
      </xdr:spPr>
    </xdr:pic>
    <xdr:clientData/>
  </xdr:twoCellAnchor>
  <xdr:twoCellAnchor editAs="oneCell">
    <xdr:from>
      <xdr:col>2</xdr:col>
      <xdr:colOff>569938</xdr:colOff>
      <xdr:row>7</xdr:row>
      <xdr:rowOff>31230</xdr:rowOff>
    </xdr:from>
    <xdr:to>
      <xdr:col>2</xdr:col>
      <xdr:colOff>3362148</xdr:colOff>
      <xdr:row>7</xdr:row>
      <xdr:rowOff>531145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5E3EB73-0FDF-4B0B-8291-3C4C881DD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54836" y="5020144"/>
          <a:ext cx="2792210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1"/>
  <sheetViews>
    <sheetView showGridLines="0" showRowColHeaders="0" tabSelected="1" zoomScale="128" zoomScaleNormal="128" workbookViewId="0" xr3:uid="{AEA406A1-0E4B-5B11-9CD5-51D6E497D94C}">
      <selection activeCell="E18" sqref="E18"/>
    </sheetView>
  </sheetViews>
  <sheetFormatPr defaultRowHeight="15"/>
  <cols>
    <col min="1" max="1" width="3.5703125" customWidth="1"/>
    <col min="2" max="2" width="46.7109375" bestFit="1" customWidth="1"/>
    <col min="3" max="3" width="9.28515625" customWidth="1"/>
    <col min="4" max="4" width="5.7109375" customWidth="1"/>
    <col min="5" max="5" width="28" bestFit="1" customWidth="1"/>
    <col min="6" max="6" width="10.85546875" bestFit="1" customWidth="1"/>
    <col min="7" max="7" width="3.5703125" customWidth="1"/>
    <col min="8" max="8" width="4" customWidth="1"/>
    <col min="9" max="9" width="9.28515625" customWidth="1"/>
    <col min="10" max="10" width="4.85546875" customWidth="1"/>
  </cols>
  <sheetData>
    <row r="1" spans="2:8" ht="6" customHeight="1"/>
    <row r="2" spans="2:8" ht="30.75" customHeight="1">
      <c r="C2" s="1" t="s">
        <v>0</v>
      </c>
      <c r="D2" s="1"/>
    </row>
    <row r="6" spans="2:8" ht="19.5" thickBot="1">
      <c r="B6" s="56" t="s">
        <v>1</v>
      </c>
      <c r="C6" s="56"/>
      <c r="E6" s="12" t="s">
        <v>2</v>
      </c>
      <c r="G6" s="12"/>
    </row>
    <row r="7" spans="2:8" ht="20.100000000000001" customHeight="1" thickBot="1">
      <c r="B7" s="3" t="s">
        <v>3</v>
      </c>
      <c r="C7" s="30">
        <v>54</v>
      </c>
      <c r="E7" s="31">
        <f>C15*23-MAX(C7,C9)</f>
        <v>15</v>
      </c>
      <c r="F7" s="13" t="s">
        <v>4</v>
      </c>
    </row>
    <row r="8" spans="2:8" ht="16.5" hidden="1" customHeight="1" thickBot="1">
      <c r="B8" s="3" t="s">
        <v>5</v>
      </c>
      <c r="C8" s="30">
        <v>0</v>
      </c>
      <c r="E8" s="31">
        <f>MAX(0,C16*8-C8)</f>
        <v>240</v>
      </c>
      <c r="F8" s="13" t="s">
        <v>6</v>
      </c>
    </row>
    <row r="9" spans="2:8" ht="20.100000000000001" customHeight="1" thickBot="1">
      <c r="B9" s="3" t="s">
        <v>7</v>
      </c>
      <c r="C9" s="30">
        <v>0</v>
      </c>
      <c r="E9" s="31">
        <f>C18*8-C9</f>
        <v>0</v>
      </c>
      <c r="F9" s="13" t="s">
        <v>8</v>
      </c>
    </row>
    <row r="10" spans="2:8" s="24" customFormat="1" ht="6.95" customHeight="1" thickBot="1">
      <c r="B10" s="27"/>
      <c r="C10" s="28"/>
      <c r="F10" s="26"/>
      <c r="H10" s="29"/>
    </row>
    <row r="11" spans="2:8" ht="20.100000000000001" customHeight="1" thickBot="1">
      <c r="B11" s="3" t="s">
        <v>9</v>
      </c>
      <c r="C11" s="41">
        <v>3</v>
      </c>
      <c r="F11" s="25"/>
      <c r="H11" s="13"/>
    </row>
    <row r="13" spans="2:8">
      <c r="C13" s="14" t="s">
        <v>10</v>
      </c>
      <c r="D13" s="2"/>
    </row>
    <row r="14" spans="2:8" ht="15.75" thickBot="1">
      <c r="B14" s="2"/>
      <c r="C14" s="14" t="s">
        <v>11</v>
      </c>
      <c r="D14" s="2"/>
      <c r="E14" s="2" t="s">
        <v>12</v>
      </c>
    </row>
    <row r="15" spans="2:8" ht="15" customHeight="1">
      <c r="B15" s="17" t="s">
        <v>13</v>
      </c>
      <c r="C15" s="45">
        <f>INT((MAX(C7,C9)+22)/23)</f>
        <v>3</v>
      </c>
      <c r="D15" s="18"/>
      <c r="E15" s="48" t="s">
        <v>14</v>
      </c>
      <c r="F15" s="48"/>
      <c r="G15" s="48"/>
      <c r="H15" s="49"/>
    </row>
    <row r="16" spans="2:8" ht="15" customHeight="1" thickBot="1">
      <c r="B16" s="17" t="s">
        <v>15</v>
      </c>
      <c r="C16" s="46">
        <f>MAX(0,MAX(C7,C9)-C15*8)</f>
        <v>30</v>
      </c>
      <c r="D16" s="18"/>
      <c r="E16" s="48" t="s">
        <v>16</v>
      </c>
      <c r="F16" s="48"/>
      <c r="G16" s="48"/>
      <c r="H16" s="49"/>
    </row>
    <row r="17" spans="2:10">
      <c r="B17" s="9" t="s">
        <v>17</v>
      </c>
      <c r="C17" s="32">
        <f>INT((C15+5)/6)</f>
        <v>1</v>
      </c>
      <c r="D17" s="10"/>
      <c r="E17" s="50" t="s">
        <v>18</v>
      </c>
      <c r="F17" s="50" t="s">
        <v>19</v>
      </c>
      <c r="G17" s="49"/>
      <c r="H17" s="49"/>
      <c r="I17" s="37">
        <f>C17*6-C15</f>
        <v>3</v>
      </c>
    </row>
    <row r="18" spans="2:10">
      <c r="B18" s="9" t="s">
        <v>20</v>
      </c>
      <c r="C18" s="32">
        <f>INT((C9+7)/8)</f>
        <v>0</v>
      </c>
      <c r="D18" s="10"/>
      <c r="E18" s="50" t="s">
        <v>21</v>
      </c>
      <c r="F18" s="50" t="s">
        <v>22</v>
      </c>
      <c r="G18" s="49"/>
      <c r="H18" s="49"/>
      <c r="I18" s="38">
        <f>C18*8-C9</f>
        <v>0</v>
      </c>
    </row>
    <row r="19" spans="2:10">
      <c r="B19" s="9" t="s">
        <v>23</v>
      </c>
      <c r="C19" s="32">
        <f>INT((C7/C11+47.9)/48)</f>
        <v>1</v>
      </c>
      <c r="D19" s="10"/>
      <c r="E19" s="50" t="s">
        <v>24</v>
      </c>
      <c r="F19" s="50" t="s">
        <v>25</v>
      </c>
      <c r="G19" s="49"/>
      <c r="H19" s="49"/>
      <c r="I19" s="47">
        <f>C19*16+C20*2-C7/C11</f>
        <v>0</v>
      </c>
    </row>
    <row r="20" spans="2:10" ht="15.75" thickBot="1">
      <c r="B20" s="17" t="s">
        <v>26</v>
      </c>
      <c r="C20" s="33">
        <f>MAX(0,INT((INT(C7/C11+0.9)-C19*16+1)/2))</f>
        <v>1</v>
      </c>
      <c r="D20" s="18"/>
      <c r="E20" s="48" t="s">
        <v>27</v>
      </c>
      <c r="F20" s="48" t="s">
        <v>28</v>
      </c>
      <c r="G20" s="49"/>
      <c r="H20" s="49"/>
      <c r="I20" s="39">
        <f>C19*16-C20</f>
        <v>15</v>
      </c>
    </row>
    <row r="21" spans="2:10" s="24" customFormat="1" ht="6" customHeight="1" thickBot="1">
      <c r="B21" s="21"/>
      <c r="C21" s="22"/>
      <c r="D21" s="23"/>
      <c r="E21" s="51"/>
      <c r="F21" s="51"/>
      <c r="G21" s="51"/>
      <c r="H21" s="52"/>
    </row>
    <row r="22" spans="2:10" s="13" customFormat="1" ht="15.75" thickBot="1">
      <c r="B22" s="19" t="s">
        <v>29</v>
      </c>
      <c r="C22" s="34">
        <f>C15</f>
        <v>3</v>
      </c>
      <c r="D22" s="20"/>
      <c r="E22" s="53" t="s">
        <v>30</v>
      </c>
      <c r="F22" s="53"/>
      <c r="G22" s="54"/>
      <c r="H22" s="55"/>
    </row>
    <row r="23" spans="2:10" ht="6" customHeight="1">
      <c r="B23" s="4"/>
      <c r="C23" s="5"/>
      <c r="D23" s="6"/>
      <c r="E23" s="6"/>
      <c r="F23" s="5"/>
      <c r="G23" s="5"/>
      <c r="H23" s="5"/>
      <c r="I23" s="5"/>
    </row>
    <row r="24" spans="2:10" ht="18.75">
      <c r="B24" s="16" t="s">
        <v>31</v>
      </c>
      <c r="C24" s="7"/>
      <c r="D24" s="8"/>
      <c r="E24" s="6"/>
      <c r="F24" s="5"/>
      <c r="G24" s="5"/>
      <c r="H24" s="5"/>
      <c r="I24" s="5"/>
    </row>
    <row r="25" spans="2:10" ht="15.75" thickBot="1">
      <c r="B25" s="5"/>
      <c r="C25" s="5"/>
      <c r="D25" s="5"/>
      <c r="E25" s="5"/>
      <c r="F25" s="15"/>
      <c r="G25" s="59"/>
      <c r="H25" s="59"/>
      <c r="I25" s="59"/>
      <c r="J25" s="59"/>
    </row>
    <row r="26" spans="2:10" ht="19.5" thickBot="1">
      <c r="B26" s="35" t="s">
        <v>32</v>
      </c>
      <c r="C26" s="5"/>
      <c r="E26" s="5"/>
      <c r="F26" s="5"/>
      <c r="G26" s="58"/>
      <c r="H26" s="58"/>
      <c r="I26" s="58"/>
      <c r="J26" s="58"/>
    </row>
    <row r="27" spans="2:10" ht="6" customHeight="1" thickBot="1">
      <c r="B27" s="11"/>
      <c r="G27" s="58"/>
      <c r="H27" s="58"/>
      <c r="I27" s="58"/>
      <c r="J27" s="58"/>
    </row>
    <row r="28" spans="2:10" ht="19.5" thickBot="1">
      <c r="B28" s="36" t="s">
        <v>33</v>
      </c>
      <c r="G28" s="58"/>
      <c r="H28" s="58"/>
      <c r="I28" s="58"/>
      <c r="J28" s="58"/>
    </row>
    <row r="29" spans="2:10" ht="6" customHeight="1" thickBot="1">
      <c r="B29" s="11"/>
      <c r="G29" s="40"/>
      <c r="H29" s="40"/>
      <c r="I29" s="40"/>
      <c r="J29" s="40"/>
    </row>
    <row r="30" spans="2:10" ht="19.5" thickBot="1">
      <c r="B30" s="30" t="s">
        <v>34</v>
      </c>
      <c r="G30" s="40"/>
      <c r="H30" s="40"/>
      <c r="I30" s="40"/>
      <c r="J30" s="40"/>
    </row>
    <row r="31" spans="2:10" ht="6.75" customHeight="1">
      <c r="G31" s="57"/>
      <c r="H31" s="57"/>
      <c r="I31" s="57"/>
      <c r="J31" s="57"/>
    </row>
  </sheetData>
  <sheetProtection algorithmName="SHA-512" hashValue="O8TqPLetYNPLwKNnEL5xBYDN8X4THoT57daVn7zuys8NOe4JfWYoU3pbG3YE+Aj6iMwBELb102sCCcQbewFx4A==" saltValue="0PLNqTf0E1j0wxpA0hC7nQ==" spinCount="100000" sheet="1" objects="1" scenarios="1"/>
  <mergeCells count="5">
    <mergeCell ref="B6:C6"/>
    <mergeCell ref="G31:J31"/>
    <mergeCell ref="G27:J28"/>
    <mergeCell ref="G26:J26"/>
    <mergeCell ref="G25:J25"/>
  </mergeCells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Sheet1!$A$1:$A$2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8"/>
  <sheetViews>
    <sheetView showGridLines="0" showRowColHeaders="0" zoomScale="122" zoomScaleNormal="122" workbookViewId="0" xr3:uid="{958C4451-9541-5A59-BF78-D2F731DF1C81}">
      <selection activeCell="D5" sqref="D5"/>
    </sheetView>
  </sheetViews>
  <sheetFormatPr defaultRowHeight="15"/>
  <cols>
    <col min="1" max="1" width="2.28515625" customWidth="1"/>
    <col min="2" max="2" width="21.42578125" customWidth="1"/>
    <col min="3" max="3" width="53.85546875" customWidth="1"/>
    <col min="4" max="4" width="62.85546875" customWidth="1"/>
  </cols>
  <sheetData>
    <row r="1" spans="2:4" ht="9.75" customHeight="1" thickBot="1"/>
    <row r="2" spans="2:4" ht="35.25" customHeight="1">
      <c r="B2" s="60" t="s">
        <v>35</v>
      </c>
      <c r="C2" s="61"/>
      <c r="D2" s="42" t="s">
        <v>36</v>
      </c>
    </row>
    <row r="3" spans="2:4" ht="50.1" customHeight="1">
      <c r="B3" s="43" t="s">
        <v>37</v>
      </c>
      <c r="C3" s="44"/>
      <c r="D3" s="44" t="s">
        <v>38</v>
      </c>
    </row>
    <row r="4" spans="2:4" ht="50.1" customHeight="1">
      <c r="B4" s="43" t="s">
        <v>39</v>
      </c>
      <c r="C4" s="44"/>
      <c r="D4" s="44" t="s">
        <v>40</v>
      </c>
    </row>
    <row r="5" spans="2:4" ht="50.1" customHeight="1">
      <c r="B5" s="43" t="s">
        <v>41</v>
      </c>
      <c r="C5" s="44" t="s">
        <v>42</v>
      </c>
      <c r="D5" s="44" t="s">
        <v>43</v>
      </c>
    </row>
    <row r="6" spans="2:4" ht="99" customHeight="1">
      <c r="B6" s="43" t="s">
        <v>44</v>
      </c>
      <c r="C6" s="44"/>
      <c r="D6" s="44" t="s">
        <v>45</v>
      </c>
    </row>
    <row r="7" spans="2:4" ht="50.1" customHeight="1">
      <c r="B7" s="43" t="s">
        <v>46</v>
      </c>
      <c r="C7" s="44" t="s">
        <v>42</v>
      </c>
      <c r="D7" s="44" t="s">
        <v>47</v>
      </c>
    </row>
    <row r="8" spans="2:4" ht="50.1" customHeight="1">
      <c r="B8" s="43" t="s">
        <v>48</v>
      </c>
      <c r="C8" s="44"/>
      <c r="D8" s="44" t="s">
        <v>49</v>
      </c>
    </row>
  </sheetData>
  <sheetProtection algorithmName="SHA-512" hashValue="wL7ZAEUqVqsjbjevKNQ5n3dcFeg0lpbl2o2x1nDv/RfnrIlNUCGllOCZUlu7aI960u3WYITxhP0cpprprnjxxw==" saltValue="gLIPYJu4PqifmYN1hHNGzQ==" spinCount="100000" sheet="1" objects="1" scenarios="1"/>
  <mergeCells count="1">
    <mergeCell ref="B2:C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xr3:uid="{842E5F09-E766-5B8D-85AF-A39847EA96FD}">
      <selection activeCell="A3" sqref="A3"/>
    </sheetView>
  </sheetViews>
  <sheetFormatPr defaultRowHeight="15"/>
  <sheetData>
    <row r="1" spans="1:1">
      <c r="A1">
        <v>2</v>
      </c>
    </row>
    <row r="2" spans="1:1">
      <c r="A2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8DBDEB-1B93-458D-92BD-767286ADF95B}"/>
</file>

<file path=customXml/itemProps2.xml><?xml version="1.0" encoding="utf-8"?>
<ds:datastoreItem xmlns:ds="http://schemas.openxmlformats.org/officeDocument/2006/customXml" ds:itemID="{456F743D-22A9-4977-8F70-EACE40BEDC91}"/>
</file>

<file path=customXml/itemProps3.xml><?xml version="1.0" encoding="utf-8"?>
<ds:datastoreItem xmlns:ds="http://schemas.openxmlformats.org/officeDocument/2006/customXml" ds:itemID="{885929ED-AC91-4F9F-873C-04EE591563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THOMSON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C Rhoads</dc:creator>
  <cp:keywords/>
  <dc:description/>
  <cp:lastModifiedBy/>
  <cp:revision/>
  <dcterms:created xsi:type="dcterms:W3CDTF">2012-01-05T16:08:00Z</dcterms:created>
  <dcterms:modified xsi:type="dcterms:W3CDTF">2018-08-27T21:10:19Z</dcterms:modified>
  <cp:category/>
  <cp:contentStatus/>
</cp:coreProperties>
</file>